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446" windowWidth="519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<sst xmlns="http://schemas.openxmlformats.org/spreadsheetml/2006/main" count="101" uniqueCount="88">
  <si>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Abschnitt:</t>
  </si>
  <si>
    <t>el.Leistg.</t>
  </si>
  <si>
    <t>sek.Strom</t>
  </si>
  <si>
    <t>Aeff</t>
  </si>
  <si>
    <t>Querschnitt</t>
  </si>
  <si>
    <t>Spannungs-</t>
  </si>
  <si>
    <t>abfall in V</t>
  </si>
  <si>
    <t xml:space="preserve">Länge </t>
  </si>
  <si>
    <t>in Watt</t>
  </si>
  <si>
    <t>masse von</t>
  </si>
  <si>
    <t xml:space="preserve"> Abschnitt i. kg</t>
  </si>
  <si>
    <t>Start Temperatur:</t>
  </si>
  <si>
    <t>Grd C.</t>
  </si>
  <si>
    <t>Primär Leistg:</t>
  </si>
  <si>
    <t>el. Widerstd.</t>
  </si>
  <si>
    <t>Klemmverb.</t>
  </si>
  <si>
    <t>Milli - Ohm</t>
  </si>
  <si>
    <t>an Bauteil</t>
  </si>
  <si>
    <t>Kabel a</t>
  </si>
  <si>
    <t>prim Strom:</t>
  </si>
  <si>
    <t>prim Spanng:</t>
  </si>
  <si>
    <t>Veff</t>
  </si>
  <si>
    <t>VA</t>
  </si>
  <si>
    <t>VA,</t>
  </si>
  <si>
    <t>Tr.Verl.Leistg.</t>
  </si>
  <si>
    <t>Milli Ohm / m</t>
  </si>
  <si>
    <t>spez.W.Stahl</t>
  </si>
  <si>
    <t>spez.W.Kupf.</t>
  </si>
  <si>
    <t>KJ / kg * K</t>
  </si>
  <si>
    <t>1000Ws / kg * K</t>
  </si>
  <si>
    <t>Tk Stahl:</t>
  </si>
  <si>
    <t>spez. R.Stahl:</t>
  </si>
  <si>
    <t xml:space="preserve"> / grd C</t>
  </si>
  <si>
    <t>Ohm*mm*mm/m</t>
  </si>
  <si>
    <t xml:space="preserve"> in mm*mm</t>
  </si>
  <si>
    <t>1,  an Klemme A von Trafo Ausgang</t>
  </si>
  <si>
    <t>m</t>
  </si>
  <si>
    <t>spez. R.Kupfer:</t>
  </si>
  <si>
    <t>verbinder</t>
  </si>
  <si>
    <t>spez.R.V2A:</t>
  </si>
  <si>
    <t>in m</t>
  </si>
  <si>
    <t>W</t>
  </si>
  <si>
    <t>W / m</t>
  </si>
  <si>
    <t>Wirk.grd.</t>
  </si>
  <si>
    <t>??</t>
  </si>
  <si>
    <t>Summe aller Widerstände</t>
  </si>
  <si>
    <t>Kabellänge einfach</t>
  </si>
  <si>
    <t>Leistung an Messer</t>
  </si>
  <si>
    <t>Kabel b</t>
  </si>
  <si>
    <t>Trafo sek.</t>
  </si>
  <si>
    <t>2, An Klemme an MS Bolzen</t>
  </si>
  <si>
    <t>7, An Klemme an MS Bolzen</t>
  </si>
  <si>
    <t>9,  Klemme B an  Trafoausgang</t>
  </si>
  <si>
    <t>10, an Trafowickel sek.</t>
  </si>
  <si>
    <t>V an Tr. unt. Leerl.</t>
  </si>
  <si>
    <t xml:space="preserve"> 0,6765 V / windg.</t>
  </si>
  <si>
    <t>eine Trafo windung hat drahtlänge sek:</t>
  </si>
  <si>
    <t>a 1,4 mm Durchm , 0,2 m pro prim windg.</t>
  </si>
  <si>
    <t>U sek. leerl.</t>
  </si>
  <si>
    <t>V pro Windg.</t>
  </si>
  <si>
    <t>Windungen sek.</t>
  </si>
  <si>
    <t>Trafo prim.</t>
  </si>
  <si>
    <t>Für Kaltzustand gerechnet.</t>
  </si>
  <si>
    <t>Nr. und bezeichng. wo gerechnet wird</t>
  </si>
  <si>
    <t>mm*mm</t>
  </si>
  <si>
    <t>Querschn. prim</t>
  </si>
  <si>
    <t>Wind. Länge prim</t>
  </si>
  <si>
    <t>11, An Trafowickel primär. Transformiert auf sek.seite</t>
  </si>
  <si>
    <t>Lagen Sekundär</t>
  </si>
  <si>
    <t>m Ohm</t>
  </si>
  <si>
    <t>3, An 10 mm MS Bolzen</t>
  </si>
  <si>
    <t>sek. ges. Leistung</t>
  </si>
  <si>
    <t>Spannung am Messer</t>
  </si>
  <si>
    <t>aus Trafo ber. Tab.</t>
  </si>
  <si>
    <t>V</t>
  </si>
  <si>
    <t>Trafo Kabellquerschn.</t>
  </si>
  <si>
    <t>Windungen prim. Bei 230V</t>
  </si>
  <si>
    <t>DRAHTLÄNGE PRIM: bei 230V</t>
  </si>
  <si>
    <t>Toss_05.xls Tabelle ,  für 2 Haarnadelmesser a  55 mal 30 mal 1mm,in reihe,  Stand 22.10.03  EMEKO Ing. Büro Freiburg</t>
  </si>
  <si>
    <t>3,  Kabel 25 qmm von Trafo zu MS Bolzen</t>
  </si>
  <si>
    <t>8 Kabel 25 qmm von Trafo zu MS Bolzen</t>
  </si>
  <si>
    <t>Länge einer Windung primär</t>
  </si>
  <si>
    <t>Wind.</t>
  </si>
  <si>
    <t>Trafo 1 kVA Rktr.  230V, 340 Wndg. Pr.</t>
  </si>
  <si>
    <t>3, an  beiden Heizprofilen</t>
  </si>
  <si>
    <t>Anzahl heizprofile:</t>
  </si>
  <si>
    <t>Sek.Leer.L.Spanng.</t>
  </si>
  <si>
    <t>Fall A vom 22.10.03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</si>
</sst>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h:mm"/>
    <numFmt numFmtId="174" formatCode="0.0"/>
    <numFmt numFmtId="175" formatCode="0.000"/>
  </numFmts>
  <fonts count="1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11.421875" defaultRowHeight="12.75"/>
  <cols>
    <col min="1" max="1" width="43.28125" style="0" customWidth="1"/>
    <col min="2" max="2" width="19.421875" style="0" customWidth="1"/>
    <col min="3" max="3" width="8.00390625" style="0" customWidth="1"/>
    <col min="4" max="4" width="11.8515625" style="0" customWidth="1"/>
    <col min="5" max="5" width="17.00390625" style="0" customWidth="1"/>
    <col min="6" max="6" width="16.00390625" style="0" customWidth="1"/>
    <col min="7" max="7" width="11.57421875" style="0" customWidth="1"/>
    <col min="8" max="8" width="12.28125" style="0" customWidth="1"/>
    <col min="9" max="9" width="9.140625" style="0" customWidth="1"/>
    <col min="10" max="10" width="14.421875" style="0" customWidth="1"/>
    <col min="11" max="12" width="13.8515625" style="0" customWidth="1"/>
  </cols>
  <sheetData>
    <row r="1" ht="12.75">
      <c r="A1" s="5" t="s">
        <v>78</v>
      </c>
    </row>
    <row r="2" spans="2:10" ht="12.75">
      <c r="B2" t="s">
        <v>46</v>
      </c>
      <c r="C2">
        <v>2</v>
      </c>
      <c r="D2" t="s">
        <v>36</v>
      </c>
      <c r="E2" t="s">
        <v>85</v>
      </c>
      <c r="F2">
        <v>2</v>
      </c>
      <c r="H2" t="s">
        <v>20</v>
      </c>
      <c r="I2">
        <v>230</v>
      </c>
      <c r="J2" t="s">
        <v>21</v>
      </c>
    </row>
    <row r="3" spans="1:10" ht="15.75">
      <c r="A3" s="4" t="s">
        <v>62</v>
      </c>
      <c r="B3" s="1" t="s">
        <v>75</v>
      </c>
      <c r="C3">
        <v>25</v>
      </c>
      <c r="D3" t="s">
        <v>64</v>
      </c>
      <c r="E3" t="s">
        <v>2</v>
      </c>
      <c r="F3" s="8">
        <f>C7/G28*1000</f>
        <v>152.86617839677962</v>
      </c>
      <c r="G3" t="s">
        <v>3</v>
      </c>
      <c r="H3" t="s">
        <v>19</v>
      </c>
      <c r="I3">
        <f>C5/I2</f>
        <v>3.8479110741982474</v>
      </c>
      <c r="J3" t="s">
        <v>3</v>
      </c>
    </row>
    <row r="4" spans="2:10" ht="12.75">
      <c r="B4" s="1" t="s">
        <v>11</v>
      </c>
      <c r="C4">
        <v>20</v>
      </c>
      <c r="D4" t="s">
        <v>12</v>
      </c>
      <c r="E4" t="s">
        <v>71</v>
      </c>
      <c r="F4" s="3">
        <f>C7*F3</f>
        <v>827.3117574833713</v>
      </c>
      <c r="G4" t="s">
        <v>41</v>
      </c>
      <c r="J4" t="s">
        <v>32</v>
      </c>
    </row>
    <row r="5" spans="2:10" ht="12.75">
      <c r="B5" t="s">
        <v>13</v>
      </c>
      <c r="C5" s="3">
        <f>F4+C6</f>
        <v>885.019547065597</v>
      </c>
      <c r="D5" t="s">
        <v>22</v>
      </c>
      <c r="E5" t="s">
        <v>26</v>
      </c>
      <c r="F5">
        <v>0.117</v>
      </c>
      <c r="G5" t="s">
        <v>29</v>
      </c>
      <c r="H5" t="s">
        <v>39</v>
      </c>
      <c r="I5">
        <v>0.8</v>
      </c>
      <c r="J5" t="s">
        <v>33</v>
      </c>
    </row>
    <row r="6" spans="1:10" ht="13.5" thickBot="1">
      <c r="A6" s="1" t="s">
        <v>83</v>
      </c>
      <c r="B6" t="s">
        <v>24</v>
      </c>
      <c r="C6" s="3">
        <f>E26+E27</f>
        <v>57.70778958222569</v>
      </c>
      <c r="D6" t="s">
        <v>23</v>
      </c>
      <c r="E6" t="s">
        <v>27</v>
      </c>
      <c r="F6">
        <v>0.394</v>
      </c>
      <c r="G6" t="s">
        <v>28</v>
      </c>
      <c r="H6" t="s">
        <v>30</v>
      </c>
      <c r="I6">
        <v>0.00657</v>
      </c>
      <c r="J6" t="s">
        <v>32</v>
      </c>
    </row>
    <row r="7" spans="1:10" ht="18.75" thickBot="1">
      <c r="A7" s="1" t="s">
        <v>57</v>
      </c>
      <c r="B7" s="5" t="s">
        <v>86</v>
      </c>
      <c r="C7" s="9">
        <f>C8*C9</f>
        <v>5.412</v>
      </c>
      <c r="D7" t="s">
        <v>54</v>
      </c>
      <c r="G7" t="s">
        <v>28</v>
      </c>
      <c r="H7" t="s">
        <v>31</v>
      </c>
      <c r="I7" s="15" t="s">
        <v>44</v>
      </c>
      <c r="J7" t="s">
        <v>33</v>
      </c>
    </row>
    <row r="8" spans="1:10" ht="15.75" customHeight="1">
      <c r="A8" s="4" t="s">
        <v>55</v>
      </c>
      <c r="B8" t="s">
        <v>58</v>
      </c>
      <c r="C8">
        <v>0.6765</v>
      </c>
      <c r="D8" t="s">
        <v>59</v>
      </c>
      <c r="E8" t="s">
        <v>47</v>
      </c>
      <c r="F8" s="12">
        <f>(E21)</f>
        <v>701.0420549290815</v>
      </c>
      <c r="G8" t="s">
        <v>42</v>
      </c>
      <c r="H8" t="s">
        <v>37</v>
      </c>
      <c r="I8">
        <v>0.018</v>
      </c>
      <c r="J8" t="s">
        <v>33</v>
      </c>
    </row>
    <row r="9" spans="1:7" ht="12.75">
      <c r="A9" s="5"/>
      <c r="B9" t="s">
        <v>60</v>
      </c>
      <c r="C9">
        <v>8</v>
      </c>
      <c r="E9" t="s">
        <v>43</v>
      </c>
      <c r="F9" s="12"/>
      <c r="G9" s="10"/>
    </row>
    <row r="10" spans="1:7" ht="12.75">
      <c r="A10" s="5"/>
      <c r="B10" t="s">
        <v>68</v>
      </c>
      <c r="C10">
        <v>1</v>
      </c>
      <c r="F10" s="12"/>
      <c r="G10" s="10"/>
    </row>
    <row r="11" spans="1:7" ht="12.75">
      <c r="A11" s="5" t="s">
        <v>87</v>
      </c>
      <c r="B11" t="s">
        <v>66</v>
      </c>
      <c r="C11">
        <f>B31*B32</f>
        <v>68</v>
      </c>
      <c r="F11" s="12"/>
      <c r="G11" s="10"/>
    </row>
    <row r="12" spans="1:7" ht="12.75">
      <c r="A12" s="5"/>
      <c r="B12" t="s">
        <v>65</v>
      </c>
      <c r="C12">
        <v>1.53</v>
      </c>
      <c r="D12" t="s">
        <v>64</v>
      </c>
      <c r="F12" s="12"/>
      <c r="G12" s="10"/>
    </row>
    <row r="13" spans="2:11" ht="22.5" customHeight="1">
      <c r="B13" s="5" t="s">
        <v>72</v>
      </c>
      <c r="C13" s="4">
        <f>F3*G21/1000</f>
        <v>4.585985351903388</v>
      </c>
      <c r="D13" t="s">
        <v>74</v>
      </c>
      <c r="F13" s="12"/>
      <c r="J13" s="13"/>
      <c r="K13" s="13"/>
    </row>
    <row r="14" spans="1:11" ht="12.75">
      <c r="A14" t="s">
        <v>0</v>
      </c>
      <c r="B14" t="s">
        <v>5</v>
      </c>
      <c r="C14" t="s">
        <v>7</v>
      </c>
      <c r="D14" t="s">
        <v>4</v>
      </c>
      <c r="E14" s="5" t="s">
        <v>1</v>
      </c>
      <c r="F14" t="s">
        <v>17</v>
      </c>
      <c r="G14" t="s">
        <v>14</v>
      </c>
      <c r="H14" t="s">
        <v>14</v>
      </c>
      <c r="I14" t="s">
        <v>9</v>
      </c>
      <c r="J14" s="13"/>
      <c r="K14" s="13"/>
    </row>
    <row r="15" spans="1:11" ht="12.75">
      <c r="A15" t="s">
        <v>63</v>
      </c>
      <c r="B15" t="s">
        <v>6</v>
      </c>
      <c r="C15" t="s">
        <v>40</v>
      </c>
      <c r="D15" t="s">
        <v>34</v>
      </c>
      <c r="E15" s="5" t="s">
        <v>8</v>
      </c>
      <c r="G15" t="s">
        <v>16</v>
      </c>
      <c r="H15" t="s">
        <v>25</v>
      </c>
      <c r="I15" t="s">
        <v>10</v>
      </c>
      <c r="J15" s="13"/>
      <c r="K15" s="13"/>
    </row>
    <row r="16" ht="12.75">
      <c r="J16" s="10"/>
    </row>
    <row r="17" spans="1:7" ht="12.75">
      <c r="A17" t="s">
        <v>35</v>
      </c>
      <c r="B17">
        <v>0</v>
      </c>
      <c r="C17">
        <v>0</v>
      </c>
      <c r="E17">
        <f aca="true" t="shared" si="0" ref="E17:E27">$F$3*G17/1000*$F$3</f>
        <v>0.14020841098581632</v>
      </c>
      <c r="F17" t="s">
        <v>15</v>
      </c>
      <c r="G17" s="2">
        <v>0.006</v>
      </c>
    </row>
    <row r="18" spans="1:7" ht="12.75">
      <c r="A18" t="s">
        <v>50</v>
      </c>
      <c r="D18">
        <v>80</v>
      </c>
      <c r="E18">
        <f t="shared" si="0"/>
        <v>0.14020841098581632</v>
      </c>
      <c r="G18" s="2">
        <v>0.006</v>
      </c>
    </row>
    <row r="19" spans="1:9" ht="12.75">
      <c r="A19" t="s">
        <v>79</v>
      </c>
      <c r="B19">
        <v>0</v>
      </c>
      <c r="C19">
        <v>2</v>
      </c>
      <c r="D19">
        <f>C3</f>
        <v>25</v>
      </c>
      <c r="E19">
        <f t="shared" si="0"/>
        <v>33.65001863659592</v>
      </c>
      <c r="F19" t="s">
        <v>18</v>
      </c>
      <c r="G19" s="2">
        <f>H19*C19</f>
        <v>1.44</v>
      </c>
      <c r="H19" s="17">
        <f>I8*1/D19*1000</f>
        <v>0.72</v>
      </c>
      <c r="I19">
        <f>C19*D19*8.9/1000</f>
        <v>0.445</v>
      </c>
    </row>
    <row r="20" spans="1:7" ht="12.75">
      <c r="A20" t="s">
        <v>70</v>
      </c>
      <c r="D20">
        <v>80</v>
      </c>
      <c r="E20">
        <f t="shared" si="0"/>
        <v>0.3505210274645407</v>
      </c>
      <c r="F20" t="s">
        <v>38</v>
      </c>
      <c r="G20" s="2">
        <v>0.015</v>
      </c>
    </row>
    <row r="21" spans="1:12" ht="12.75">
      <c r="A21" s="5" t="s">
        <v>84</v>
      </c>
      <c r="B21">
        <v>0</v>
      </c>
      <c r="C21">
        <v>0.075</v>
      </c>
      <c r="D21">
        <v>4</v>
      </c>
      <c r="E21" s="5">
        <f t="shared" si="0"/>
        <v>701.0420549290815</v>
      </c>
      <c r="F21" t="s">
        <v>73</v>
      </c>
      <c r="G21" s="2">
        <f>H21*C21*F2</f>
        <v>30</v>
      </c>
      <c r="H21" s="17">
        <f>I5*1/D21*1000</f>
        <v>200</v>
      </c>
      <c r="L21" s="6"/>
    </row>
    <row r="22" spans="1:7" ht="12.75">
      <c r="A22" t="s">
        <v>70</v>
      </c>
      <c r="D22">
        <v>80</v>
      </c>
      <c r="E22">
        <f t="shared" si="0"/>
        <v>0.3505210274645407</v>
      </c>
      <c r="F22" t="s">
        <v>38</v>
      </c>
      <c r="G22" s="2">
        <f>G20</f>
        <v>0.015</v>
      </c>
    </row>
    <row r="23" spans="1:7" ht="12.75">
      <c r="A23" t="s">
        <v>51</v>
      </c>
      <c r="E23">
        <f t="shared" si="0"/>
        <v>0.14020841098581632</v>
      </c>
      <c r="G23" s="2">
        <f>G18</f>
        <v>0.006</v>
      </c>
    </row>
    <row r="24" spans="1:9" ht="12.75">
      <c r="A24" t="s">
        <v>80</v>
      </c>
      <c r="C24">
        <v>2</v>
      </c>
      <c r="D24">
        <f>C3</f>
        <v>25</v>
      </c>
      <c r="E24">
        <f t="shared" si="0"/>
        <v>33.65001863659592</v>
      </c>
      <c r="F24" t="s">
        <v>48</v>
      </c>
      <c r="G24" s="2">
        <f>G19</f>
        <v>1.44</v>
      </c>
      <c r="H24" s="17">
        <f>H19</f>
        <v>0.72</v>
      </c>
      <c r="I24">
        <f>I19</f>
        <v>0.445</v>
      </c>
    </row>
    <row r="25" spans="1:7" ht="12.75">
      <c r="A25" t="s">
        <v>52</v>
      </c>
      <c r="B25">
        <v>0</v>
      </c>
      <c r="C25">
        <v>0</v>
      </c>
      <c r="E25">
        <f t="shared" si="0"/>
        <v>0.14020841098581632</v>
      </c>
      <c r="F25" t="s">
        <v>15</v>
      </c>
      <c r="G25" s="2">
        <f>G17</f>
        <v>0.006</v>
      </c>
    </row>
    <row r="26" spans="1:8" ht="12.75">
      <c r="A26" t="s">
        <v>53</v>
      </c>
      <c r="C26">
        <f>C9*C30</f>
        <v>2.8</v>
      </c>
      <c r="D26" s="18">
        <f>C3</f>
        <v>25</v>
      </c>
      <c r="E26">
        <f t="shared" si="0"/>
        <v>47.11002609123429</v>
      </c>
      <c r="F26" t="s">
        <v>49</v>
      </c>
      <c r="G26" s="2">
        <f>H26*C26</f>
        <v>2.016</v>
      </c>
      <c r="H26" s="17">
        <f>I8*1/D26*1000</f>
        <v>0.72</v>
      </c>
    </row>
    <row r="27" spans="1:8" ht="12.75">
      <c r="A27" t="s">
        <v>67</v>
      </c>
      <c r="D27">
        <f>C12</f>
        <v>1.53</v>
      </c>
      <c r="E27">
        <f t="shared" si="0"/>
        <v>10.597763490991403</v>
      </c>
      <c r="F27" t="s">
        <v>61</v>
      </c>
      <c r="G27" s="2">
        <f>B33/(42*42)</f>
        <v>0.4535147392290248</v>
      </c>
      <c r="H27" s="17">
        <f>I8*1/D27*1000</f>
        <v>11.764705882352938</v>
      </c>
    </row>
    <row r="28" spans="1:7" ht="12.75">
      <c r="A28" s="5" t="s">
        <v>45</v>
      </c>
      <c r="G28" s="16">
        <f>SUM(G17:G27)</f>
        <v>35.40351473922902</v>
      </c>
    </row>
    <row r="30" spans="1:11" ht="12.75">
      <c r="A30" t="s">
        <v>56</v>
      </c>
      <c r="C30">
        <v>0.35</v>
      </c>
      <c r="K30" s="10"/>
    </row>
    <row r="31" spans="1:11" ht="12.75">
      <c r="A31" t="s">
        <v>76</v>
      </c>
      <c r="B31">
        <v>340</v>
      </c>
      <c r="C31" t="s">
        <v>82</v>
      </c>
      <c r="J31" s="10"/>
      <c r="K31" s="10"/>
    </row>
    <row r="32" spans="1:11" ht="12.75">
      <c r="A32" t="s">
        <v>81</v>
      </c>
      <c r="B32">
        <v>0.2</v>
      </c>
      <c r="C32" t="s">
        <v>36</v>
      </c>
      <c r="J32" s="10"/>
      <c r="K32" s="10"/>
    </row>
    <row r="33" spans="1:11" ht="12.75">
      <c r="A33" t="s">
        <v>76</v>
      </c>
      <c r="B33">
        <f>I8/C12*1000*B34</f>
        <v>799.9999999999998</v>
      </c>
      <c r="C33" t="s">
        <v>69</v>
      </c>
      <c r="J33" s="10"/>
      <c r="K33" s="10"/>
    </row>
    <row r="34" spans="1:11" ht="12.75">
      <c r="A34" t="s">
        <v>77</v>
      </c>
      <c r="B34">
        <f>C11</f>
        <v>68</v>
      </c>
      <c r="C34" t="s">
        <v>36</v>
      </c>
      <c r="J34" s="10"/>
      <c r="K34" s="10"/>
    </row>
    <row r="35" spans="10:11" ht="12.75">
      <c r="J35" s="10"/>
      <c r="K35" s="10"/>
    </row>
    <row r="36" spans="10:11" ht="12.75">
      <c r="J36" s="10"/>
      <c r="K36" s="10"/>
    </row>
    <row r="37" spans="10:11" ht="12.75">
      <c r="J37" s="10"/>
      <c r="K37" s="10"/>
    </row>
    <row r="38" spans="10:11" ht="12.75">
      <c r="J38" s="10"/>
      <c r="K38" s="10"/>
    </row>
    <row r="39" ht="12.75">
      <c r="K39" s="10"/>
    </row>
    <row r="40" spans="3:11" ht="18">
      <c r="C40" s="7"/>
      <c r="G40" s="7"/>
      <c r="K40" s="11"/>
    </row>
    <row r="42" ht="15">
      <c r="A42" s="14"/>
    </row>
  </sheetData>
  <printOptions gridLines="1"/>
  <pageMargins left="0.7874015748031497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M.Konstanzer</cp:lastModifiedBy>
  <cp:lastPrinted>2003-02-21T16:15:29Z</cp:lastPrinted>
  <dcterms:created xsi:type="dcterms:W3CDTF">1996-10-17T05:27:31Z</dcterms:created>
  <dcterms:modified xsi:type="dcterms:W3CDTF">2003-10-22T15:51:29Z</dcterms:modified>
  <cp:category/>
  <cp:version/>
  <cp:contentType/>
  <cp:contentStatus/>
</cp:coreProperties>
</file>